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'1кв'!$A$1:$E$58</definedName>
    <definedName name="_xlnm.Print_Area" localSheetId="1">'2кв'!$A$1:$E$55</definedName>
    <definedName name="_xlnm.Print_Area" localSheetId="2">'3кв'!$A$1:$E$54</definedName>
    <definedName name="_xlnm.Print_Area" localSheetId="3">'4кв'!$A$1:$E$58</definedName>
    <definedName name="_xlnm.Print_Area" localSheetId="4">отчет!$A$1:$C$48</definedName>
  </definedNames>
  <calcPr calcId="152511"/>
</workbook>
</file>

<file path=xl/calcChain.xml><?xml version="1.0" encoding="utf-8"?>
<calcChain xmlns="http://schemas.openxmlformats.org/spreadsheetml/2006/main">
  <c r="C32" i="27" l="1"/>
  <c r="D26" i="27"/>
  <c r="E29" i="23"/>
  <c r="C28" i="27"/>
  <c r="C27" i="27"/>
  <c r="C29" i="27"/>
  <c r="C20" i="27"/>
  <c r="C21" i="27"/>
  <c r="C22" i="27"/>
  <c r="C23" i="27"/>
  <c r="C24" i="27"/>
  <c r="C25" i="27"/>
  <c r="C26" i="27"/>
  <c r="C19" i="27"/>
  <c r="C14" i="27"/>
  <c r="C15" i="27"/>
  <c r="C16" i="27"/>
  <c r="C13" i="27"/>
  <c r="C6" i="27"/>
  <c r="D30" i="26"/>
  <c r="E31" i="26"/>
  <c r="E32" i="26"/>
  <c r="E33" i="26"/>
  <c r="E30" i="26"/>
  <c r="C40" i="27"/>
  <c r="C30" i="27"/>
  <c r="B56" i="26"/>
  <c r="B55" i="26"/>
  <c r="B54" i="26"/>
  <c r="E23" i="26"/>
  <c r="E22" i="26"/>
  <c r="C17" i="27" l="1"/>
  <c r="C34" i="27"/>
  <c r="E35" i="26"/>
  <c r="B57" i="26" s="1"/>
  <c r="B52" i="25"/>
  <c r="B51" i="25"/>
  <c r="B50" i="25"/>
  <c r="E23" i="25"/>
  <c r="E22" i="25"/>
  <c r="E31" i="25" s="1"/>
  <c r="B53" i="25" s="1"/>
  <c r="C35" i="27" l="1"/>
  <c r="B53" i="24"/>
  <c r="B52" i="24"/>
  <c r="B51" i="24"/>
  <c r="E23" i="24"/>
  <c r="E22" i="24"/>
  <c r="E32" i="24" l="1"/>
  <c r="B54" i="24" s="1"/>
  <c r="E33" i="23" l="1"/>
  <c r="E32" i="23"/>
  <c r="B56" i="23"/>
  <c r="B55" i="23"/>
  <c r="B54" i="23"/>
  <c r="E23" i="23"/>
  <c r="E22" i="23"/>
  <c r="E35" i="23" l="1"/>
  <c r="B57" i="23"/>
  <c r="B58" i="23" s="1"/>
  <c r="B48" i="24" s="1"/>
  <c r="B55" i="24" s="1"/>
  <c r="B47" i="25" s="1"/>
  <c r="B54" i="25" s="1"/>
  <c r="B51" i="26" s="1"/>
  <c r="B58" i="26" s="1"/>
</calcChain>
</file>

<file path=xl/sharedStrings.xml><?xml version="1.0" encoding="utf-8"?>
<sst xmlns="http://schemas.openxmlformats.org/spreadsheetml/2006/main" count="354" uniqueCount="123">
  <si>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</si>
  <si>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</si>
  <si>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</si>
  <si>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</si>
  <si>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</si>
  <si>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</si>
  <si>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</si>
  <si>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</si>
  <si>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</si>
  <si>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</si>
  <si>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</si>
  <si>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</si>
  <si>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</si>
  <si>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</si>
  <si>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</si>
  <si>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</si>
  <si>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</si>
  <si>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</si>
  <si>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</si>
  <si>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</si>
  <si>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</si>
  <si>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</si>
  <si>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</si>
  <si>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</si>
  <si>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</si>
  <si>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</si>
  <si>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</si>
  <si>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</si>
  <si>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</si>
  <si>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</si>
  <si>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</si>
  <si>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</si>
  <si>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</si>
  <si>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</si>
  <si>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</si>
  <si>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</si>
  <si>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</si>
  <si>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</si>
  <si>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t>Дератизация, дезинсекция (по заявке собственников)</t>
  </si>
  <si>
    <t xml:space="preserve"> руб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</si>
  <si>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</si>
  <si>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</si>
  <si>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</si>
  <si>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</si>
  <si>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г. Россошь, пер.Шмидта,9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</si>
  <si>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Садовникова Максима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</si>
  <si>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собственников.</t>
    </r>
  </si>
  <si>
    <t>Заказчик - Собственники МКД, в лице председателя совета МКД Садовникова М.А.</t>
  </si>
  <si>
    <t xml:space="preserve">интернет Квант-телеком </t>
  </si>
  <si>
    <t>Общая площадь квартир - 2797,2 м2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</si>
  <si>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</si>
  <si>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  от   01.07.2022 г.</t>
    </r>
  </si>
  <si>
    <t>ч/ч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</si>
  <si>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</si>
  <si>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</si>
  <si>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</si>
  <si>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</si>
  <si>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Замена доводчика (кв.44)</t>
  </si>
  <si>
    <t>Крепление поручня к перилам (кв44)</t>
  </si>
  <si>
    <t>февраль</t>
  </si>
  <si>
    <t>март</t>
  </si>
  <si>
    <t>Корректировка отчета за 2022 г. обслуживание ОПУ ТЭ</t>
  </si>
  <si>
    <t>Корректировка отчета за 2022 г. изготовление и монтаж навеса песочницы</t>
  </si>
  <si>
    <t xml:space="preserve">           2. Всего за период с "01" 01 2023 г. по "31" 03 2023 г. выполнено работ (оказано услуг) на общую сумму сто шестьдесят пять тысяч пятьсот двадцать шесть рублей 82 копейки</t>
  </si>
  <si>
    <t>Исполнитель - ООО ЖКХ "Локомотив", в лице директора  Бовкун А.А.</t>
  </si>
  <si>
    <t>Предъявлено населению 217860,54</t>
  </si>
  <si>
    <t>с 01.07.2022 по 30.04.2023</t>
  </si>
  <si>
    <t>3 квартал 2022</t>
  </si>
  <si>
    <t>за 2 квартал 2023 года</t>
  </si>
  <si>
    <t>"30" 06 2023 г.</t>
  </si>
  <si>
    <t>2 квартал</t>
  </si>
  <si>
    <t>Поверка, Ремонт ОДПУ ГВС</t>
  </si>
  <si>
    <t xml:space="preserve">           2. Всего за период с "01" 04 2023 г. по "30" 06 2023 г. выполнено работ (оказано услуг) на общую сумму двести пятьдесят четыре тысячи пятьсот десять рублей 36 копеек</t>
  </si>
  <si>
    <t>Предъявлено населению 231971,5</t>
  </si>
  <si>
    <t>за 3 квартал 2023 года</t>
  </si>
  <si>
    <t>"30" 09 2023 г.</t>
  </si>
  <si>
    <t>3 квартал</t>
  </si>
  <si>
    <t xml:space="preserve">           2. Всего за период с "01" 07 2023 г. по "30" 09 2023 г. выполнено работ (оказано услуг) на общую сумму двести двадцать девять тысяч пятьсот тридцать один рубль 28 копеек</t>
  </si>
  <si>
    <t>Предъявлено населению 247317,13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</si>
  <si>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</si>
  <si>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</si>
  <si>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</si>
  <si>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</si>
  <si>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</si>
  <si>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</si>
  <si>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</si>
  <si>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</si>
  <si>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Квант телеком</t>
  </si>
  <si>
    <t>Оплачено за размещение оборудования в МОП интернет ТТК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</si>
  <si>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</si>
  <si>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</si>
  <si>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</si>
  <si>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</si>
  <si>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</si>
  <si>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</si>
  <si>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</si>
  <si>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</si>
  <si>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</si>
  <si>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</si>
  <si>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</si>
  <si>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</si>
  <si>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</si>
  <si>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</si>
  <si>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пер. Шмидта, д. 9</t>
  </si>
  <si>
    <t>за 4 квартал 2023 года</t>
  </si>
  <si>
    <t>31.12.2023 г.</t>
  </si>
  <si>
    <t>4 квартал</t>
  </si>
  <si>
    <t>Ремонт стояка ХВС и ГВС в подвале 3 подъезда</t>
  </si>
  <si>
    <t>октябрь</t>
  </si>
  <si>
    <t>ноябрь</t>
  </si>
  <si>
    <t>декабрь</t>
  </si>
  <si>
    <t>Замена участков плети отопления в подвале 3-го подъезда (кв.4)</t>
  </si>
  <si>
    <t>Замена стояков КНС с подвала по 3 эт.(кв.21)</t>
  </si>
  <si>
    <t>Частичная замена стояка ГВС (кв.42)</t>
  </si>
  <si>
    <t xml:space="preserve">           2. Всего за период с "01" 10 2023 г. по "31" 12 2023 г. выполнено работ (оказано услуг) на общую сумму двести сорок тысяч шестьсот девяносто  семь рублей 17 копеек.</t>
  </si>
  <si>
    <t>Предъявлено населению 228872,88</t>
  </si>
  <si>
    <t>Начислено всего 926022,05</t>
  </si>
  <si>
    <t>* горячая вода на СОИ - 73800,3</t>
  </si>
  <si>
    <t>* водоотведение на СОИ- 52817,48</t>
  </si>
  <si>
    <t>* холодная вода на СОИ - 22093,36</t>
  </si>
  <si>
    <t>* электроэнергия на СОИ- 25423,55</t>
  </si>
  <si>
    <t>Непредвиденные работы 93 ч/ч</t>
  </si>
  <si>
    <t xml:space="preserve">   * Поверка, Ремонт ОДПУ 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</si>
</sst>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7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/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15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/>
    </xf>
    <xf numFmtId="0" fontId="4" fillId="0" borderId="4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22" zoomScaleSheetLayoutView="100" workbookViewId="0">
      <selection activeCell="E30" sqref="E30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50" t="s">
        <v>9</v>
      </c>
      <c r="B1" s="50"/>
      <c r="C1" s="50"/>
      <c r="D1" s="50"/>
      <c r="E1" s="50"/>
    </row>
    <row r="2" spans="1:5" ht="33.75" customHeight="1" x14ac:dyDescent="0.25">
      <c r="A2" s="51" t="s">
        <v>10</v>
      </c>
      <c r="B2" s="52"/>
      <c r="C2" s="52"/>
      <c r="D2" s="52"/>
      <c r="E2" s="52"/>
    </row>
    <row r="3" spans="1:5" x14ac:dyDescent="0.25">
      <c r="A3" s="53" t="s">
        <v>53</v>
      </c>
      <c r="B3" s="53"/>
      <c r="C3" s="53"/>
      <c r="D3" s="53"/>
      <c r="E3" s="53"/>
    </row>
    <row r="4" spans="1:5" s="1" customFormat="1" ht="15.75" x14ac:dyDescent="0.25">
      <c r="A4" s="19" t="s">
        <v>11</v>
      </c>
      <c r="B4" s="4"/>
      <c r="C4" s="4"/>
      <c r="D4" s="54" t="s">
        <v>54</v>
      </c>
      <c r="E4" s="54"/>
    </row>
    <row r="5" spans="1:5" ht="12" customHeight="1" x14ac:dyDescent="0.25">
      <c r="A5" s="26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5" t="s">
        <v>44</v>
      </c>
      <c r="B7" s="55"/>
      <c r="C7" s="55"/>
      <c r="D7" s="55"/>
      <c r="E7" s="55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45</v>
      </c>
      <c r="B9" s="42"/>
      <c r="C9" s="42"/>
      <c r="D9" s="42"/>
      <c r="E9" s="42"/>
    </row>
    <row r="10" spans="1:5" x14ac:dyDescent="0.25">
      <c r="A10" s="56" t="s">
        <v>26</v>
      </c>
      <c r="B10" s="56"/>
      <c r="C10" s="56"/>
      <c r="D10" s="56"/>
      <c r="E10" s="56"/>
    </row>
    <row r="11" spans="1:5" ht="30.75" customHeight="1" x14ac:dyDescent="0.25">
      <c r="A11" s="42" t="s">
        <v>46</v>
      </c>
      <c r="B11" s="42"/>
      <c r="C11" s="42"/>
      <c r="D11" s="42"/>
      <c r="E11" s="42"/>
    </row>
    <row r="12" spans="1:5" x14ac:dyDescent="0.25">
      <c r="A12" s="46" t="s">
        <v>12</v>
      </c>
      <c r="B12" s="47"/>
      <c r="C12" s="47"/>
      <c r="D12" s="47"/>
      <c r="E12" s="47"/>
    </row>
    <row r="13" spans="1:5" x14ac:dyDescent="0.25">
      <c r="A13" s="42" t="s">
        <v>19</v>
      </c>
      <c r="B13" s="42"/>
      <c r="C13" s="42"/>
      <c r="D13" s="42"/>
      <c r="E13" s="42"/>
    </row>
    <row r="14" spans="1:5" x14ac:dyDescent="0.25">
      <c r="A14" s="46" t="s">
        <v>2</v>
      </c>
      <c r="B14" s="47"/>
      <c r="C14" s="47"/>
      <c r="D14" s="47"/>
      <c r="E14" s="47"/>
    </row>
    <row r="15" spans="1:5" x14ac:dyDescent="0.25">
      <c r="A15" s="42" t="s">
        <v>55</v>
      </c>
      <c r="B15" s="42"/>
      <c r="C15" s="42"/>
      <c r="D15" s="42"/>
      <c r="E15" s="42"/>
    </row>
    <row r="16" spans="1:5" x14ac:dyDescent="0.25">
      <c r="A16" s="46" t="s">
        <v>13</v>
      </c>
      <c r="B16" s="47"/>
      <c r="C16" s="47"/>
      <c r="D16" s="47"/>
      <c r="E16" s="47"/>
    </row>
    <row r="17" spans="1:7" ht="30" customHeight="1" x14ac:dyDescent="0.25">
      <c r="A17" s="42" t="s">
        <v>14</v>
      </c>
      <c r="B17" s="42"/>
      <c r="C17" s="42"/>
      <c r="D17" s="42"/>
      <c r="E17" s="42"/>
    </row>
    <row r="18" spans="1:7" ht="62.25" customHeight="1" x14ac:dyDescent="0.25">
      <c r="A18" s="42" t="s">
        <v>51</v>
      </c>
      <c r="B18" s="42"/>
      <c r="C18" s="42"/>
      <c r="D18" s="42"/>
      <c r="E18" s="42"/>
    </row>
    <row r="19" spans="1:7" ht="29.25" customHeight="1" x14ac:dyDescent="0.25">
      <c r="A19" s="48" t="s">
        <v>50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2797.2</v>
      </c>
      <c r="G20" s="2">
        <v>3</v>
      </c>
    </row>
    <row r="21" spans="1:7" ht="114.75" x14ac:dyDescent="0.25">
      <c r="A21" s="8" t="s">
        <v>27</v>
      </c>
      <c r="B21" s="8" t="s">
        <v>8</v>
      </c>
      <c r="C21" s="8" t="s">
        <v>3</v>
      </c>
      <c r="D21" s="8" t="s">
        <v>28</v>
      </c>
      <c r="E21" s="8" t="s">
        <v>7</v>
      </c>
    </row>
    <row r="22" spans="1:7" ht="38.25" x14ac:dyDescent="0.25">
      <c r="A22" s="6" t="s">
        <v>36</v>
      </c>
      <c r="B22" s="8" t="s">
        <v>34</v>
      </c>
      <c r="C22" s="3" t="s">
        <v>4</v>
      </c>
      <c r="D22" s="3">
        <v>13.86</v>
      </c>
      <c r="E22" s="7">
        <f>D22*F20*G20</f>
        <v>116307.57599999999</v>
      </c>
      <c r="G22" s="17"/>
    </row>
    <row r="23" spans="1:7" x14ac:dyDescent="0.25">
      <c r="A23" s="6" t="s">
        <v>31</v>
      </c>
      <c r="B23" s="8" t="s">
        <v>20</v>
      </c>
      <c r="C23" s="3" t="s">
        <v>4</v>
      </c>
      <c r="D23" s="3">
        <v>5.42</v>
      </c>
      <c r="E23" s="7">
        <f>D23*F20*G20</f>
        <v>45482.471999999994</v>
      </c>
      <c r="G23" s="17"/>
    </row>
    <row r="24" spans="1:7" ht="30" x14ac:dyDescent="0.25">
      <c r="A24" s="6" t="s">
        <v>38</v>
      </c>
      <c r="B24" s="8" t="s">
        <v>56</v>
      </c>
      <c r="C24" s="3" t="s">
        <v>39</v>
      </c>
      <c r="D24" s="3"/>
      <c r="E24" s="7">
        <v>0</v>
      </c>
      <c r="G24" s="17"/>
    </row>
    <row r="25" spans="1:7" x14ac:dyDescent="0.25">
      <c r="A25" s="6" t="s">
        <v>41</v>
      </c>
      <c r="B25" s="8" t="s">
        <v>56</v>
      </c>
      <c r="C25" s="3" t="s">
        <v>22</v>
      </c>
      <c r="D25" s="3"/>
      <c r="E25" s="18">
        <v>24655.67</v>
      </c>
      <c r="G25" s="17"/>
    </row>
    <row r="26" spans="1:7" x14ac:dyDescent="0.25">
      <c r="A26" s="6" t="s">
        <v>43</v>
      </c>
      <c r="B26" s="8" t="s">
        <v>56</v>
      </c>
      <c r="C26" s="3" t="s">
        <v>22</v>
      </c>
      <c r="D26" s="3"/>
      <c r="E26" s="2">
        <v>13200.33</v>
      </c>
      <c r="G26" s="17"/>
    </row>
    <row r="27" spans="1:7" x14ac:dyDescent="0.25">
      <c r="A27" s="6" t="s">
        <v>40</v>
      </c>
      <c r="B27" s="8" t="s">
        <v>56</v>
      </c>
      <c r="C27" s="3" t="s">
        <v>22</v>
      </c>
      <c r="D27" s="3"/>
      <c r="E27" s="18">
        <v>4542.71</v>
      </c>
      <c r="G27" s="17"/>
    </row>
    <row r="28" spans="1:7" x14ac:dyDescent="0.25">
      <c r="A28" s="6" t="s">
        <v>42</v>
      </c>
      <c r="B28" s="8" t="s">
        <v>56</v>
      </c>
      <c r="C28" s="3" t="s">
        <v>22</v>
      </c>
      <c r="D28" s="3"/>
      <c r="E28" s="18">
        <v>9379.9</v>
      </c>
      <c r="G28" s="17"/>
    </row>
    <row r="29" spans="1:7" x14ac:dyDescent="0.25">
      <c r="A29" s="6" t="s">
        <v>21</v>
      </c>
      <c r="B29" s="8" t="s">
        <v>56</v>
      </c>
      <c r="C29" s="3" t="s">
        <v>22</v>
      </c>
      <c r="D29" s="3"/>
      <c r="E29" s="29">
        <f>2576.78-4927.78</f>
        <v>-2350.9999999999995</v>
      </c>
      <c r="G29" s="17"/>
    </row>
    <row r="30" spans="1:7" ht="30" x14ac:dyDescent="0.25">
      <c r="A30" s="6" t="s">
        <v>61</v>
      </c>
      <c r="B30" s="8" t="s">
        <v>66</v>
      </c>
      <c r="C30" s="3" t="s">
        <v>22</v>
      </c>
      <c r="D30" s="3"/>
      <c r="E30" s="29">
        <v>-30489.48</v>
      </c>
      <c r="G30" s="17"/>
    </row>
    <row r="31" spans="1:7" ht="45" x14ac:dyDescent="0.25">
      <c r="A31" s="6" t="s">
        <v>62</v>
      </c>
      <c r="B31" s="8" t="s">
        <v>67</v>
      </c>
      <c r="C31" s="3" t="s">
        <v>22</v>
      </c>
      <c r="D31" s="3"/>
      <c r="E31" s="29">
        <v>-21308.89</v>
      </c>
      <c r="G31" s="17"/>
    </row>
    <row r="32" spans="1:7" x14ac:dyDescent="0.25">
      <c r="A32" s="28" t="s">
        <v>57</v>
      </c>
      <c r="B32" s="8" t="s">
        <v>59</v>
      </c>
      <c r="C32" s="3" t="s">
        <v>52</v>
      </c>
      <c r="D32" s="3">
        <v>3</v>
      </c>
      <c r="E32" s="7">
        <f>D32*235.95</f>
        <v>707.84999999999991</v>
      </c>
      <c r="G32" s="17"/>
    </row>
    <row r="33" spans="1:7" ht="31.5" x14ac:dyDescent="0.25">
      <c r="A33" s="23" t="s">
        <v>58</v>
      </c>
      <c r="B33" s="8" t="s">
        <v>60</v>
      </c>
      <c r="C33" s="3" t="s">
        <v>52</v>
      </c>
      <c r="D33" s="3">
        <v>2</v>
      </c>
      <c r="E33" s="7">
        <f t="shared" ref="E33" si="0">D33*235.95</f>
        <v>471.9</v>
      </c>
      <c r="G33" s="17"/>
    </row>
    <row r="34" spans="1:7" x14ac:dyDescent="0.25">
      <c r="A34" s="21"/>
      <c r="B34" s="8"/>
      <c r="C34" s="22"/>
      <c r="D34" s="20"/>
      <c r="E34" s="7"/>
      <c r="G34" s="17"/>
    </row>
    <row r="35" spans="1:7" s="13" customFormat="1" ht="14.25" x14ac:dyDescent="0.2">
      <c r="A35" s="9" t="s">
        <v>23</v>
      </c>
      <c r="B35" s="10"/>
      <c r="C35" s="11"/>
      <c r="D35" s="11"/>
      <c r="E35" s="12">
        <f>SUM(E22:E34)</f>
        <v>160599.03799999994</v>
      </c>
    </row>
    <row r="37" spans="1:7" ht="29.25" customHeight="1" x14ac:dyDescent="0.25">
      <c r="A37" s="49" t="s">
        <v>63</v>
      </c>
      <c r="B37" s="49"/>
      <c r="C37" s="49"/>
      <c r="D37" s="49"/>
      <c r="E37" s="49"/>
    </row>
    <row r="38" spans="1:7" ht="29.25" customHeight="1" x14ac:dyDescent="0.25">
      <c r="A38" s="42" t="s">
        <v>18</v>
      </c>
      <c r="B38" s="42"/>
      <c r="C38" s="42"/>
      <c r="D38" s="42"/>
      <c r="E38" s="42"/>
    </row>
    <row r="39" spans="1:7" x14ac:dyDescent="0.25">
      <c r="A39" s="42" t="s">
        <v>17</v>
      </c>
      <c r="B39" s="42"/>
      <c r="C39" s="42"/>
      <c r="D39" s="42"/>
      <c r="E39" s="42"/>
    </row>
    <row r="40" spans="1:7" ht="29.25" customHeight="1" x14ac:dyDescent="0.25">
      <c r="A40" s="42" t="s">
        <v>24</v>
      </c>
      <c r="B40" s="42"/>
      <c r="C40" s="42"/>
      <c r="D40" s="42"/>
      <c r="E40" s="42"/>
    </row>
    <row r="41" spans="1:7" ht="29.25" customHeight="1" x14ac:dyDescent="0.25">
      <c r="A41" s="24"/>
      <c r="B41" s="24"/>
      <c r="C41" s="24"/>
      <c r="D41" s="24"/>
      <c r="E41" s="24"/>
    </row>
    <row r="42" spans="1:7" x14ac:dyDescent="0.25">
      <c r="A42" s="45" t="s">
        <v>5</v>
      </c>
      <c r="B42" s="45"/>
      <c r="C42" s="45"/>
      <c r="D42" s="45"/>
      <c r="E42" s="45"/>
    </row>
    <row r="43" spans="1:7" x14ac:dyDescent="0.25">
      <c r="A43" s="42" t="s">
        <v>15</v>
      </c>
      <c r="B43" s="42"/>
      <c r="C43" s="42"/>
      <c r="D43" s="42"/>
      <c r="E43" s="42"/>
    </row>
    <row r="44" spans="1:7" ht="12" customHeight="1" x14ac:dyDescent="0.25">
      <c r="A44" s="43" t="s">
        <v>64</v>
      </c>
      <c r="B44" s="43"/>
      <c r="C44" s="43"/>
      <c r="D44" s="43"/>
      <c r="E44" s="43"/>
    </row>
    <row r="45" spans="1:7" x14ac:dyDescent="0.25">
      <c r="B45" s="44" t="s">
        <v>16</v>
      </c>
      <c r="C45" s="44"/>
      <c r="D45" s="44"/>
      <c r="E45" s="5" t="s">
        <v>6</v>
      </c>
    </row>
    <row r="46" spans="1:7" x14ac:dyDescent="0.25">
      <c r="A46" s="25"/>
      <c r="B46" s="25"/>
      <c r="C46" s="25"/>
      <c r="D46" s="25"/>
      <c r="E46" s="25"/>
    </row>
    <row r="47" spans="1:7" ht="14.25" customHeight="1" x14ac:dyDescent="0.25">
      <c r="A47" s="43" t="s">
        <v>47</v>
      </c>
      <c r="B47" s="43"/>
      <c r="C47" s="43"/>
      <c r="D47" s="43"/>
      <c r="E47" s="43"/>
    </row>
    <row r="48" spans="1:7" x14ac:dyDescent="0.25">
      <c r="B48" s="44" t="s">
        <v>16</v>
      </c>
      <c r="C48" s="44"/>
      <c r="D48" s="44"/>
      <c r="E48" s="5" t="s">
        <v>6</v>
      </c>
    </row>
    <row r="49" spans="1:2" x14ac:dyDescent="0.25">
      <c r="A49" s="2" t="s">
        <v>49</v>
      </c>
    </row>
    <row r="50" spans="1:2" x14ac:dyDescent="0.25">
      <c r="A50" s="13" t="s">
        <v>25</v>
      </c>
    </row>
    <row r="51" spans="1:2" x14ac:dyDescent="0.25">
      <c r="A51" s="2" t="s">
        <v>33</v>
      </c>
      <c r="B51" s="14">
        <v>-81455.929999999993</v>
      </c>
    </row>
    <row r="52" spans="1:2" x14ac:dyDescent="0.25">
      <c r="A52" s="27" t="s">
        <v>65</v>
      </c>
      <c r="B52" s="15"/>
    </row>
    <row r="53" spans="1:2" x14ac:dyDescent="0.25">
      <c r="A53" s="2" t="s">
        <v>30</v>
      </c>
      <c r="B53" s="15">
        <v>213823.62</v>
      </c>
    </row>
    <row r="54" spans="1:2" x14ac:dyDescent="0.25">
      <c r="A54" s="2" t="s">
        <v>37</v>
      </c>
      <c r="B54" s="15">
        <f>350*3</f>
        <v>1050</v>
      </c>
    </row>
    <row r="55" spans="1:2" x14ac:dyDescent="0.25">
      <c r="A55" s="2" t="s">
        <v>48</v>
      </c>
      <c r="B55" s="15">
        <f>300*3</f>
        <v>900</v>
      </c>
    </row>
    <row r="56" spans="1:2" x14ac:dyDescent="0.25">
      <c r="A56" s="2" t="s">
        <v>35</v>
      </c>
      <c r="B56" s="15">
        <f>3*330</f>
        <v>990</v>
      </c>
    </row>
    <row r="57" spans="1:2" x14ac:dyDescent="0.25">
      <c r="A57" s="2" t="s">
        <v>29</v>
      </c>
      <c r="B57" s="15">
        <f>E35</f>
        <v>160599.03799999994</v>
      </c>
    </row>
    <row r="58" spans="1:2" x14ac:dyDescent="0.25">
      <c r="A58" s="16" t="s">
        <v>32</v>
      </c>
      <c r="B58" s="14">
        <f>B51+B53+B54+B56+B55-B57</f>
        <v>-25291.34799999994</v>
      </c>
    </row>
    <row r="60" spans="1:2" x14ac:dyDescent="0.25">
      <c r="B60" s="2">
        <v>-81455.929999999993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2:E42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3:E43"/>
    <mergeCell ref="A44:E44"/>
    <mergeCell ref="B45:D45"/>
    <mergeCell ref="A47:E47"/>
    <mergeCell ref="B48:D48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2" zoomScaleSheetLayoutView="100" workbookViewId="0">
      <selection activeCell="A30" sqref="A30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50" t="s">
        <v>9</v>
      </c>
      <c r="B1" s="50"/>
      <c r="C1" s="50"/>
      <c r="D1" s="50"/>
      <c r="E1" s="50"/>
    </row>
    <row r="2" spans="1:5" ht="33.75" customHeight="1" x14ac:dyDescent="0.25">
      <c r="A2" s="51" t="s">
        <v>10</v>
      </c>
      <c r="B2" s="52"/>
      <c r="C2" s="52"/>
      <c r="D2" s="52"/>
      <c r="E2" s="52"/>
    </row>
    <row r="3" spans="1:5" x14ac:dyDescent="0.25">
      <c r="A3" s="53" t="s">
        <v>68</v>
      </c>
      <c r="B3" s="53"/>
      <c r="C3" s="53"/>
      <c r="D3" s="53"/>
      <c r="E3" s="53"/>
    </row>
    <row r="4" spans="1:5" s="1" customFormat="1" ht="15.75" x14ac:dyDescent="0.25">
      <c r="A4" s="19" t="s">
        <v>11</v>
      </c>
      <c r="B4" s="4"/>
      <c r="C4" s="4"/>
      <c r="D4" s="54" t="s">
        <v>69</v>
      </c>
      <c r="E4" s="54"/>
    </row>
    <row r="5" spans="1:5" ht="12" customHeight="1" x14ac:dyDescent="0.25">
      <c r="A5" s="32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5" t="s">
        <v>44</v>
      </c>
      <c r="B7" s="55"/>
      <c r="C7" s="55"/>
      <c r="D7" s="55"/>
      <c r="E7" s="55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45</v>
      </c>
      <c r="B9" s="42"/>
      <c r="C9" s="42"/>
      <c r="D9" s="42"/>
      <c r="E9" s="42"/>
    </row>
    <row r="10" spans="1:5" x14ac:dyDescent="0.25">
      <c r="A10" s="56" t="s">
        <v>26</v>
      </c>
      <c r="B10" s="56"/>
      <c r="C10" s="56"/>
      <c r="D10" s="56"/>
      <c r="E10" s="56"/>
    </row>
    <row r="11" spans="1:5" ht="30.75" customHeight="1" x14ac:dyDescent="0.25">
      <c r="A11" s="42" t="s">
        <v>46</v>
      </c>
      <c r="B11" s="42"/>
      <c r="C11" s="42"/>
      <c r="D11" s="42"/>
      <c r="E11" s="42"/>
    </row>
    <row r="12" spans="1:5" x14ac:dyDescent="0.25">
      <c r="A12" s="46" t="s">
        <v>12</v>
      </c>
      <c r="B12" s="47"/>
      <c r="C12" s="47"/>
      <c r="D12" s="47"/>
      <c r="E12" s="47"/>
    </row>
    <row r="13" spans="1:5" x14ac:dyDescent="0.25">
      <c r="A13" s="42" t="s">
        <v>19</v>
      </c>
      <c r="B13" s="42"/>
      <c r="C13" s="42"/>
      <c r="D13" s="42"/>
      <c r="E13" s="42"/>
    </row>
    <row r="14" spans="1:5" x14ac:dyDescent="0.25">
      <c r="A14" s="46" t="s">
        <v>2</v>
      </c>
      <c r="B14" s="47"/>
      <c r="C14" s="47"/>
      <c r="D14" s="47"/>
      <c r="E14" s="47"/>
    </row>
    <row r="15" spans="1:5" x14ac:dyDescent="0.25">
      <c r="A15" s="42" t="s">
        <v>55</v>
      </c>
      <c r="B15" s="42"/>
      <c r="C15" s="42"/>
      <c r="D15" s="42"/>
      <c r="E15" s="42"/>
    </row>
    <row r="16" spans="1:5" x14ac:dyDescent="0.25">
      <c r="A16" s="46" t="s">
        <v>13</v>
      </c>
      <c r="B16" s="47"/>
      <c r="C16" s="47"/>
      <c r="D16" s="47"/>
      <c r="E16" s="47"/>
    </row>
    <row r="17" spans="1:7" ht="30" customHeight="1" x14ac:dyDescent="0.25">
      <c r="A17" s="42" t="s">
        <v>14</v>
      </c>
      <c r="B17" s="42"/>
      <c r="C17" s="42"/>
      <c r="D17" s="42"/>
      <c r="E17" s="42"/>
    </row>
    <row r="18" spans="1:7" ht="62.25" customHeight="1" x14ac:dyDescent="0.25">
      <c r="A18" s="42" t="s">
        <v>51</v>
      </c>
      <c r="B18" s="42"/>
      <c r="C18" s="42"/>
      <c r="D18" s="42"/>
      <c r="E18" s="42"/>
    </row>
    <row r="19" spans="1:7" ht="29.25" customHeight="1" x14ac:dyDescent="0.25">
      <c r="A19" s="48" t="s">
        <v>50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2797.2</v>
      </c>
      <c r="G20" s="2">
        <v>3</v>
      </c>
    </row>
    <row r="21" spans="1:7" ht="114.75" x14ac:dyDescent="0.25">
      <c r="A21" s="8" t="s">
        <v>27</v>
      </c>
      <c r="B21" s="8" t="s">
        <v>8</v>
      </c>
      <c r="C21" s="8" t="s">
        <v>3</v>
      </c>
      <c r="D21" s="8" t="s">
        <v>28</v>
      </c>
      <c r="E21" s="8" t="s">
        <v>7</v>
      </c>
    </row>
    <row r="22" spans="1:7" ht="38.25" x14ac:dyDescent="0.25">
      <c r="A22" s="6" t="s">
        <v>36</v>
      </c>
      <c r="B22" s="8" t="s">
        <v>34</v>
      </c>
      <c r="C22" s="3" t="s">
        <v>4</v>
      </c>
      <c r="D22" s="3">
        <v>13.86</v>
      </c>
      <c r="E22" s="7">
        <f>D22*F20*G20</f>
        <v>116307.57599999999</v>
      </c>
      <c r="G22" s="17"/>
    </row>
    <row r="23" spans="1:7" x14ac:dyDescent="0.25">
      <c r="A23" s="6" t="s">
        <v>31</v>
      </c>
      <c r="B23" s="8" t="s">
        <v>20</v>
      </c>
      <c r="C23" s="3" t="s">
        <v>4</v>
      </c>
      <c r="D23" s="3">
        <v>5.42</v>
      </c>
      <c r="E23" s="7">
        <f>D23*F20*G20</f>
        <v>45482.471999999994</v>
      </c>
      <c r="G23" s="17"/>
    </row>
    <row r="24" spans="1:7" ht="30" x14ac:dyDescent="0.25">
      <c r="A24" s="6" t="s">
        <v>38</v>
      </c>
      <c r="B24" s="8" t="s">
        <v>70</v>
      </c>
      <c r="C24" s="3" t="s">
        <v>39</v>
      </c>
      <c r="D24" s="3"/>
      <c r="E24" s="7">
        <v>0</v>
      </c>
      <c r="G24" s="17"/>
    </row>
    <row r="25" spans="1:7" x14ac:dyDescent="0.25">
      <c r="A25" s="6" t="s">
        <v>41</v>
      </c>
      <c r="B25" s="8" t="s">
        <v>70</v>
      </c>
      <c r="C25" s="3" t="s">
        <v>22</v>
      </c>
      <c r="D25" s="3"/>
      <c r="E25" s="18">
        <v>21604.67</v>
      </c>
      <c r="G25" s="17"/>
    </row>
    <row r="26" spans="1:7" x14ac:dyDescent="0.25">
      <c r="A26" s="6" t="s">
        <v>43</v>
      </c>
      <c r="B26" s="8" t="s">
        <v>70</v>
      </c>
      <c r="C26" s="3" t="s">
        <v>22</v>
      </c>
      <c r="D26" s="3"/>
      <c r="E26" s="18">
        <v>18567.54</v>
      </c>
      <c r="G26" s="17"/>
    </row>
    <row r="27" spans="1:7" x14ac:dyDescent="0.25">
      <c r="A27" s="6" t="s">
        <v>40</v>
      </c>
      <c r="B27" s="8" t="s">
        <v>70</v>
      </c>
      <c r="C27" s="3" t="s">
        <v>22</v>
      </c>
      <c r="D27" s="3"/>
      <c r="E27" s="18">
        <v>8452.0499999999993</v>
      </c>
      <c r="G27" s="17"/>
    </row>
    <row r="28" spans="1:7" x14ac:dyDescent="0.25">
      <c r="A28" s="6" t="s">
        <v>42</v>
      </c>
      <c r="B28" s="8" t="s">
        <v>70</v>
      </c>
      <c r="C28" s="3" t="s">
        <v>22</v>
      </c>
      <c r="D28" s="3"/>
      <c r="E28" s="18">
        <v>4360.1499999999996</v>
      </c>
      <c r="G28" s="17"/>
    </row>
    <row r="29" spans="1:7" x14ac:dyDescent="0.25">
      <c r="A29" s="6" t="s">
        <v>21</v>
      </c>
      <c r="B29" s="8" t="s">
        <v>70</v>
      </c>
      <c r="C29" s="3" t="s">
        <v>22</v>
      </c>
      <c r="D29" s="3"/>
      <c r="E29" s="18">
        <v>745.5</v>
      </c>
      <c r="G29" s="17"/>
    </row>
    <row r="30" spans="1:7" x14ac:dyDescent="0.25">
      <c r="A30" s="6" t="s">
        <v>71</v>
      </c>
      <c r="B30" s="8" t="s">
        <v>70</v>
      </c>
      <c r="C30" s="3" t="s">
        <v>22</v>
      </c>
      <c r="D30" s="3"/>
      <c r="E30" s="18">
        <v>38990.400000000001</v>
      </c>
      <c r="G30" s="17"/>
    </row>
    <row r="31" spans="1:7" x14ac:dyDescent="0.25">
      <c r="A31" s="21"/>
      <c r="B31" s="8"/>
      <c r="C31" s="22"/>
      <c r="D31" s="20"/>
      <c r="E31" s="7"/>
      <c r="G31" s="17"/>
    </row>
    <row r="32" spans="1:7" s="13" customFormat="1" ht="14.25" x14ac:dyDescent="0.2">
      <c r="A32" s="9" t="s">
        <v>23</v>
      </c>
      <c r="B32" s="10"/>
      <c r="C32" s="11"/>
      <c r="D32" s="11"/>
      <c r="E32" s="12">
        <f>SUM(E22:E31)</f>
        <v>254510.35799999998</v>
      </c>
    </row>
    <row r="34" spans="1:5" ht="29.25" customHeight="1" x14ac:dyDescent="0.25">
      <c r="A34" s="49" t="s">
        <v>72</v>
      </c>
      <c r="B34" s="49"/>
      <c r="C34" s="49"/>
      <c r="D34" s="49"/>
      <c r="E34" s="49"/>
    </row>
    <row r="35" spans="1:5" ht="29.25" customHeight="1" x14ac:dyDescent="0.25">
      <c r="A35" s="42" t="s">
        <v>18</v>
      </c>
      <c r="B35" s="42"/>
      <c r="C35" s="42"/>
      <c r="D35" s="42"/>
      <c r="E35" s="42"/>
    </row>
    <row r="36" spans="1:5" x14ac:dyDescent="0.25">
      <c r="A36" s="42" t="s">
        <v>17</v>
      </c>
      <c r="B36" s="42"/>
      <c r="C36" s="42"/>
      <c r="D36" s="42"/>
      <c r="E36" s="42"/>
    </row>
    <row r="37" spans="1:5" ht="29.25" customHeight="1" x14ac:dyDescent="0.25">
      <c r="A37" s="42" t="s">
        <v>24</v>
      </c>
      <c r="B37" s="42"/>
      <c r="C37" s="42"/>
      <c r="D37" s="42"/>
      <c r="E37" s="42"/>
    </row>
    <row r="38" spans="1:5" ht="29.25" customHeight="1" x14ac:dyDescent="0.25">
      <c r="A38" s="30"/>
      <c r="B38" s="30"/>
      <c r="C38" s="30"/>
      <c r="D38" s="30"/>
      <c r="E38" s="30"/>
    </row>
    <row r="39" spans="1:5" x14ac:dyDescent="0.25">
      <c r="A39" s="45" t="s">
        <v>5</v>
      </c>
      <c r="B39" s="45"/>
      <c r="C39" s="45"/>
      <c r="D39" s="45"/>
      <c r="E39" s="45"/>
    </row>
    <row r="40" spans="1:5" x14ac:dyDescent="0.25">
      <c r="A40" s="42" t="s">
        <v>15</v>
      </c>
      <c r="B40" s="42"/>
      <c r="C40" s="42"/>
      <c r="D40" s="42"/>
      <c r="E40" s="42"/>
    </row>
    <row r="41" spans="1:5" ht="12" customHeight="1" x14ac:dyDescent="0.25">
      <c r="A41" s="43" t="s">
        <v>64</v>
      </c>
      <c r="B41" s="43"/>
      <c r="C41" s="43"/>
      <c r="D41" s="43"/>
      <c r="E41" s="43"/>
    </row>
    <row r="42" spans="1:5" x14ac:dyDescent="0.25">
      <c r="B42" s="44" t="s">
        <v>16</v>
      </c>
      <c r="C42" s="44"/>
      <c r="D42" s="44"/>
      <c r="E42" s="5" t="s">
        <v>6</v>
      </c>
    </row>
    <row r="43" spans="1:5" x14ac:dyDescent="0.25">
      <c r="A43" s="31"/>
      <c r="B43" s="31"/>
      <c r="C43" s="31"/>
      <c r="D43" s="31"/>
      <c r="E43" s="31"/>
    </row>
    <row r="44" spans="1:5" ht="14.25" customHeight="1" x14ac:dyDescent="0.25">
      <c r="A44" s="43" t="s">
        <v>47</v>
      </c>
      <c r="B44" s="43"/>
      <c r="C44" s="43"/>
      <c r="D44" s="43"/>
      <c r="E44" s="43"/>
    </row>
    <row r="45" spans="1:5" x14ac:dyDescent="0.25">
      <c r="B45" s="44" t="s">
        <v>16</v>
      </c>
      <c r="C45" s="44"/>
      <c r="D45" s="44"/>
      <c r="E45" s="5" t="s">
        <v>6</v>
      </c>
    </row>
    <row r="46" spans="1:5" x14ac:dyDescent="0.25">
      <c r="A46" s="2" t="s">
        <v>49</v>
      </c>
    </row>
    <row r="47" spans="1:5" x14ac:dyDescent="0.25">
      <c r="A47" s="13" t="s">
        <v>25</v>
      </c>
    </row>
    <row r="48" spans="1:5" x14ac:dyDescent="0.25">
      <c r="A48" s="2" t="s">
        <v>33</v>
      </c>
      <c r="B48" s="14">
        <f>'1кв'!B58</f>
        <v>-25291.34799999994</v>
      </c>
    </row>
    <row r="49" spans="1:2" x14ac:dyDescent="0.25">
      <c r="A49" s="33" t="s">
        <v>73</v>
      </c>
      <c r="B49" s="15"/>
    </row>
    <row r="50" spans="1:2" x14ac:dyDescent="0.25">
      <c r="A50" s="2" t="s">
        <v>30</v>
      </c>
      <c r="B50" s="15">
        <v>224903.47</v>
      </c>
    </row>
    <row r="51" spans="1:2" x14ac:dyDescent="0.25">
      <c r="A51" s="2" t="s">
        <v>37</v>
      </c>
      <c r="B51" s="15">
        <f>350*3</f>
        <v>1050</v>
      </c>
    </row>
    <row r="52" spans="1:2" x14ac:dyDescent="0.25">
      <c r="A52" s="2" t="s">
        <v>48</v>
      </c>
      <c r="B52" s="15">
        <f>300*3</f>
        <v>900</v>
      </c>
    </row>
    <row r="53" spans="1:2" x14ac:dyDescent="0.25">
      <c r="A53" s="2" t="s">
        <v>35</v>
      </c>
      <c r="B53" s="15">
        <f>3*330</f>
        <v>990</v>
      </c>
    </row>
    <row r="54" spans="1:2" x14ac:dyDescent="0.25">
      <c r="A54" s="2" t="s">
        <v>29</v>
      </c>
      <c r="B54" s="15">
        <f>E32</f>
        <v>254510.35799999998</v>
      </c>
    </row>
    <row r="55" spans="1:2" x14ac:dyDescent="0.25">
      <c r="A55" s="16" t="s">
        <v>32</v>
      </c>
      <c r="B55" s="14">
        <f>B48+B50+B51+B53+B52-B54</f>
        <v>-51958.235999999917</v>
      </c>
    </row>
  </sheetData>
  <mergeCells count="29">
    <mergeCell ref="A40:E40"/>
    <mergeCell ref="A41:E41"/>
    <mergeCell ref="B42:D42"/>
    <mergeCell ref="A44:E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3" zoomScaleSheetLayoutView="100" workbookViewId="0">
      <selection activeCell="E29" sqref="E29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50" t="s">
        <v>9</v>
      </c>
      <c r="B1" s="50"/>
      <c r="C1" s="50"/>
      <c r="D1" s="50"/>
      <c r="E1" s="50"/>
    </row>
    <row r="2" spans="1:5" ht="33.75" customHeight="1" x14ac:dyDescent="0.25">
      <c r="A2" s="51" t="s">
        <v>10</v>
      </c>
      <c r="B2" s="52"/>
      <c r="C2" s="52"/>
      <c r="D2" s="52"/>
      <c r="E2" s="52"/>
    </row>
    <row r="3" spans="1:5" x14ac:dyDescent="0.25">
      <c r="A3" s="53" t="s">
        <v>74</v>
      </c>
      <c r="B3" s="53"/>
      <c r="C3" s="53"/>
      <c r="D3" s="53"/>
      <c r="E3" s="53"/>
    </row>
    <row r="4" spans="1:5" s="1" customFormat="1" ht="15.75" x14ac:dyDescent="0.25">
      <c r="A4" s="19" t="s">
        <v>11</v>
      </c>
      <c r="B4" s="4"/>
      <c r="C4" s="4"/>
      <c r="D4" s="54" t="s">
        <v>75</v>
      </c>
      <c r="E4" s="54"/>
    </row>
    <row r="5" spans="1:5" ht="12" customHeight="1" x14ac:dyDescent="0.25">
      <c r="A5" s="36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5" t="s">
        <v>44</v>
      </c>
      <c r="B7" s="55"/>
      <c r="C7" s="55"/>
      <c r="D7" s="55"/>
      <c r="E7" s="55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45</v>
      </c>
      <c r="B9" s="42"/>
      <c r="C9" s="42"/>
      <c r="D9" s="42"/>
      <c r="E9" s="42"/>
    </row>
    <row r="10" spans="1:5" x14ac:dyDescent="0.25">
      <c r="A10" s="56" t="s">
        <v>26</v>
      </c>
      <c r="B10" s="56"/>
      <c r="C10" s="56"/>
      <c r="D10" s="56"/>
      <c r="E10" s="56"/>
    </row>
    <row r="11" spans="1:5" ht="30.75" customHeight="1" x14ac:dyDescent="0.25">
      <c r="A11" s="42" t="s">
        <v>46</v>
      </c>
      <c r="B11" s="42"/>
      <c r="C11" s="42"/>
      <c r="D11" s="42"/>
      <c r="E11" s="42"/>
    </row>
    <row r="12" spans="1:5" x14ac:dyDescent="0.25">
      <c r="A12" s="46" t="s">
        <v>12</v>
      </c>
      <c r="B12" s="47"/>
      <c r="C12" s="47"/>
      <c r="D12" s="47"/>
      <c r="E12" s="47"/>
    </row>
    <row r="13" spans="1:5" x14ac:dyDescent="0.25">
      <c r="A13" s="42" t="s">
        <v>19</v>
      </c>
      <c r="B13" s="42"/>
      <c r="C13" s="42"/>
      <c r="D13" s="42"/>
      <c r="E13" s="42"/>
    </row>
    <row r="14" spans="1:5" x14ac:dyDescent="0.25">
      <c r="A14" s="46" t="s">
        <v>2</v>
      </c>
      <c r="B14" s="47"/>
      <c r="C14" s="47"/>
      <c r="D14" s="47"/>
      <c r="E14" s="47"/>
    </row>
    <row r="15" spans="1:5" x14ac:dyDescent="0.25">
      <c r="A15" s="42" t="s">
        <v>55</v>
      </c>
      <c r="B15" s="42"/>
      <c r="C15" s="42"/>
      <c r="D15" s="42"/>
      <c r="E15" s="42"/>
    </row>
    <row r="16" spans="1:5" x14ac:dyDescent="0.25">
      <c r="A16" s="46" t="s">
        <v>13</v>
      </c>
      <c r="B16" s="47"/>
      <c r="C16" s="47"/>
      <c r="D16" s="47"/>
      <c r="E16" s="47"/>
    </row>
    <row r="17" spans="1:7" ht="30" customHeight="1" x14ac:dyDescent="0.25">
      <c r="A17" s="42" t="s">
        <v>14</v>
      </c>
      <c r="B17" s="42"/>
      <c r="C17" s="42"/>
      <c r="D17" s="42"/>
      <c r="E17" s="42"/>
    </row>
    <row r="18" spans="1:7" ht="62.25" customHeight="1" x14ac:dyDescent="0.25">
      <c r="A18" s="42" t="s">
        <v>51</v>
      </c>
      <c r="B18" s="42"/>
      <c r="C18" s="42"/>
      <c r="D18" s="42"/>
      <c r="E18" s="42"/>
    </row>
    <row r="19" spans="1:7" ht="29.25" customHeight="1" x14ac:dyDescent="0.25">
      <c r="A19" s="48" t="s">
        <v>50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2797.2</v>
      </c>
      <c r="G20" s="2">
        <v>3</v>
      </c>
    </row>
    <row r="21" spans="1:7" ht="114.75" x14ac:dyDescent="0.25">
      <c r="A21" s="8" t="s">
        <v>27</v>
      </c>
      <c r="B21" s="8" t="s">
        <v>8</v>
      </c>
      <c r="C21" s="8" t="s">
        <v>3</v>
      </c>
      <c r="D21" s="8" t="s">
        <v>28</v>
      </c>
      <c r="E21" s="8" t="s">
        <v>7</v>
      </c>
    </row>
    <row r="22" spans="1:7" ht="38.25" x14ac:dyDescent="0.25">
      <c r="A22" s="6" t="s">
        <v>36</v>
      </c>
      <c r="B22" s="8" t="s">
        <v>34</v>
      </c>
      <c r="C22" s="3" t="s">
        <v>4</v>
      </c>
      <c r="D22" s="3">
        <v>15.51</v>
      </c>
      <c r="E22" s="7">
        <f>D22*F20*G20</f>
        <v>130153.716</v>
      </c>
      <c r="G22" s="17"/>
    </row>
    <row r="23" spans="1:7" x14ac:dyDescent="0.25">
      <c r="A23" s="6" t="s">
        <v>31</v>
      </c>
      <c r="B23" s="8" t="s">
        <v>20</v>
      </c>
      <c r="C23" s="3" t="s">
        <v>4</v>
      </c>
      <c r="D23" s="3">
        <v>6.06</v>
      </c>
      <c r="E23" s="7">
        <f>D23*F20*G20</f>
        <v>50853.095999999998</v>
      </c>
      <c r="G23" s="17"/>
    </row>
    <row r="24" spans="1:7" ht="30" x14ac:dyDescent="0.25">
      <c r="A24" s="6" t="s">
        <v>38</v>
      </c>
      <c r="B24" s="8" t="s">
        <v>76</v>
      </c>
      <c r="C24" s="3" t="s">
        <v>39</v>
      </c>
      <c r="D24" s="3"/>
      <c r="E24" s="7">
        <v>0</v>
      </c>
      <c r="G24" s="17"/>
    </row>
    <row r="25" spans="1:7" x14ac:dyDescent="0.25">
      <c r="A25" s="6" t="s">
        <v>41</v>
      </c>
      <c r="B25" s="8" t="s">
        <v>76</v>
      </c>
      <c r="C25" s="3" t="s">
        <v>22</v>
      </c>
      <c r="D25" s="3"/>
      <c r="E25" s="18">
        <v>21558.17</v>
      </c>
      <c r="G25" s="17"/>
    </row>
    <row r="26" spans="1:7" x14ac:dyDescent="0.25">
      <c r="A26" s="6" t="s">
        <v>43</v>
      </c>
      <c r="B26" s="8" t="s">
        <v>76</v>
      </c>
      <c r="C26" s="3" t="s">
        <v>22</v>
      </c>
      <c r="D26" s="3"/>
      <c r="E26" s="18">
        <v>13501.34</v>
      </c>
      <c r="G26" s="17"/>
    </row>
    <row r="27" spans="1:7" x14ac:dyDescent="0.25">
      <c r="A27" s="6" t="s">
        <v>40</v>
      </c>
      <c r="B27" s="8" t="s">
        <v>76</v>
      </c>
      <c r="C27" s="3" t="s">
        <v>22</v>
      </c>
      <c r="D27" s="3"/>
      <c r="E27" s="18">
        <v>5251.24</v>
      </c>
      <c r="G27" s="17"/>
    </row>
    <row r="28" spans="1:7" x14ac:dyDescent="0.25">
      <c r="A28" s="6" t="s">
        <v>42</v>
      </c>
      <c r="B28" s="8" t="s">
        <v>76</v>
      </c>
      <c r="C28" s="3" t="s">
        <v>22</v>
      </c>
      <c r="D28" s="3"/>
      <c r="E28" s="18">
        <v>4398.95</v>
      </c>
      <c r="G28" s="17"/>
    </row>
    <row r="29" spans="1:7" x14ac:dyDescent="0.25">
      <c r="A29" s="6" t="s">
        <v>21</v>
      </c>
      <c r="B29" s="8" t="s">
        <v>76</v>
      </c>
      <c r="C29" s="3" t="s">
        <v>22</v>
      </c>
      <c r="D29" s="3"/>
      <c r="E29" s="18">
        <v>3814.77</v>
      </c>
      <c r="G29" s="17"/>
    </row>
    <row r="30" spans="1:7" x14ac:dyDescent="0.25">
      <c r="A30" s="21"/>
      <c r="B30" s="8"/>
      <c r="C30" s="22"/>
      <c r="D30" s="20"/>
      <c r="E30" s="7"/>
      <c r="G30" s="17"/>
    </row>
    <row r="31" spans="1:7" s="13" customFormat="1" ht="14.25" x14ac:dyDescent="0.2">
      <c r="A31" s="9" t="s">
        <v>23</v>
      </c>
      <c r="B31" s="10"/>
      <c r="C31" s="11"/>
      <c r="D31" s="11"/>
      <c r="E31" s="12">
        <f>SUM(E22:E30)</f>
        <v>229531.28200000001</v>
      </c>
    </row>
    <row r="33" spans="1:5" ht="29.25" customHeight="1" x14ac:dyDescent="0.25">
      <c r="A33" s="49" t="s">
        <v>77</v>
      </c>
      <c r="B33" s="49"/>
      <c r="C33" s="49"/>
      <c r="D33" s="49"/>
      <c r="E33" s="49"/>
    </row>
    <row r="34" spans="1:5" ht="29.25" customHeight="1" x14ac:dyDescent="0.25">
      <c r="A34" s="42" t="s">
        <v>18</v>
      </c>
      <c r="B34" s="42"/>
      <c r="C34" s="42"/>
      <c r="D34" s="42"/>
      <c r="E34" s="42"/>
    </row>
    <row r="35" spans="1:5" x14ac:dyDescent="0.25">
      <c r="A35" s="42" t="s">
        <v>17</v>
      </c>
      <c r="B35" s="42"/>
      <c r="C35" s="42"/>
      <c r="D35" s="42"/>
      <c r="E35" s="42"/>
    </row>
    <row r="36" spans="1:5" ht="29.25" customHeight="1" x14ac:dyDescent="0.25">
      <c r="A36" s="42" t="s">
        <v>24</v>
      </c>
      <c r="B36" s="42"/>
      <c r="C36" s="42"/>
      <c r="D36" s="42"/>
      <c r="E36" s="42"/>
    </row>
    <row r="37" spans="1:5" ht="29.25" customHeight="1" x14ac:dyDescent="0.25">
      <c r="A37" s="34"/>
      <c r="B37" s="34"/>
      <c r="C37" s="34"/>
      <c r="D37" s="34"/>
      <c r="E37" s="34"/>
    </row>
    <row r="38" spans="1:5" x14ac:dyDescent="0.25">
      <c r="A38" s="45" t="s">
        <v>5</v>
      </c>
      <c r="B38" s="45"/>
      <c r="C38" s="45"/>
      <c r="D38" s="45"/>
      <c r="E38" s="45"/>
    </row>
    <row r="39" spans="1:5" x14ac:dyDescent="0.25">
      <c r="A39" s="42" t="s">
        <v>15</v>
      </c>
      <c r="B39" s="42"/>
      <c r="C39" s="42"/>
      <c r="D39" s="42"/>
      <c r="E39" s="42"/>
    </row>
    <row r="40" spans="1:5" ht="12" customHeight="1" x14ac:dyDescent="0.25">
      <c r="A40" s="43" t="s">
        <v>64</v>
      </c>
      <c r="B40" s="43"/>
      <c r="C40" s="43"/>
      <c r="D40" s="43"/>
      <c r="E40" s="43"/>
    </row>
    <row r="41" spans="1:5" x14ac:dyDescent="0.25">
      <c r="B41" s="44" t="s">
        <v>16</v>
      </c>
      <c r="C41" s="44"/>
      <c r="D41" s="44"/>
      <c r="E41" s="5" t="s">
        <v>6</v>
      </c>
    </row>
    <row r="42" spans="1:5" x14ac:dyDescent="0.25">
      <c r="A42" s="35"/>
      <c r="B42" s="35"/>
      <c r="C42" s="35"/>
      <c r="D42" s="35"/>
      <c r="E42" s="35"/>
    </row>
    <row r="43" spans="1:5" ht="14.25" customHeight="1" x14ac:dyDescent="0.25">
      <c r="A43" s="43" t="s">
        <v>47</v>
      </c>
      <c r="B43" s="43"/>
      <c r="C43" s="43"/>
      <c r="D43" s="43"/>
      <c r="E43" s="43"/>
    </row>
    <row r="44" spans="1:5" x14ac:dyDescent="0.25">
      <c r="B44" s="44" t="s">
        <v>16</v>
      </c>
      <c r="C44" s="44"/>
      <c r="D44" s="44"/>
      <c r="E44" s="5" t="s">
        <v>6</v>
      </c>
    </row>
    <row r="45" spans="1:5" x14ac:dyDescent="0.25">
      <c r="A45" s="2" t="s">
        <v>49</v>
      </c>
    </row>
    <row r="46" spans="1:5" x14ac:dyDescent="0.25">
      <c r="A46" s="13" t="s">
        <v>25</v>
      </c>
    </row>
    <row r="47" spans="1:5" x14ac:dyDescent="0.25">
      <c r="A47" s="2" t="s">
        <v>33</v>
      </c>
      <c r="B47" s="14">
        <f>'2кв'!B55</f>
        <v>-51958.235999999917</v>
      </c>
    </row>
    <row r="48" spans="1:5" x14ac:dyDescent="0.25">
      <c r="A48" s="37" t="s">
        <v>78</v>
      </c>
      <c r="B48" s="15"/>
    </row>
    <row r="49" spans="1:2" x14ac:dyDescent="0.25">
      <c r="A49" s="2" t="s">
        <v>30</v>
      </c>
      <c r="B49" s="15">
        <v>258099.16</v>
      </c>
    </row>
    <row r="50" spans="1:2" x14ac:dyDescent="0.25">
      <c r="A50" s="2" t="s">
        <v>37</v>
      </c>
      <c r="B50" s="15">
        <f>350*3</f>
        <v>1050</v>
      </c>
    </row>
    <row r="51" spans="1:2" x14ac:dyDescent="0.25">
      <c r="A51" s="2" t="s">
        <v>48</v>
      </c>
      <c r="B51" s="15">
        <f>300*3</f>
        <v>900</v>
      </c>
    </row>
    <row r="52" spans="1:2" x14ac:dyDescent="0.25">
      <c r="A52" s="2" t="s">
        <v>35</v>
      </c>
      <c r="B52" s="15">
        <f>3*330</f>
        <v>990</v>
      </c>
    </row>
    <row r="53" spans="1:2" x14ac:dyDescent="0.25">
      <c r="A53" s="2" t="s">
        <v>29</v>
      </c>
      <c r="B53" s="15">
        <f>E31</f>
        <v>229531.28200000001</v>
      </c>
    </row>
    <row r="54" spans="1:2" x14ac:dyDescent="0.25">
      <c r="A54" s="16" t="s">
        <v>32</v>
      </c>
      <c r="B54" s="14">
        <f>B47+B49+B50+B52+B51-B53</f>
        <v>-20450.35799999992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9:E39"/>
    <mergeCell ref="A40:E40"/>
    <mergeCell ref="B41:D41"/>
    <mergeCell ref="A43:E43"/>
    <mergeCell ref="B44:D4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44" zoomScaleSheetLayoutView="100" workbookViewId="0">
      <selection activeCell="D30" sqref="D30:D33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50" t="s">
        <v>9</v>
      </c>
      <c r="B1" s="50"/>
      <c r="C1" s="50"/>
      <c r="D1" s="50"/>
      <c r="E1" s="50"/>
    </row>
    <row r="2" spans="1:5" ht="33.75" customHeight="1" x14ac:dyDescent="0.25">
      <c r="A2" s="51" t="s">
        <v>10</v>
      </c>
      <c r="B2" s="52"/>
      <c r="C2" s="52"/>
      <c r="D2" s="52"/>
      <c r="E2" s="52"/>
    </row>
    <row r="3" spans="1:5" x14ac:dyDescent="0.25">
      <c r="A3" s="53" t="s">
        <v>104</v>
      </c>
      <c r="B3" s="53"/>
      <c r="C3" s="53"/>
      <c r="D3" s="53"/>
      <c r="E3" s="53"/>
    </row>
    <row r="4" spans="1:5" s="1" customFormat="1" ht="15.75" x14ac:dyDescent="0.25">
      <c r="A4" s="19" t="s">
        <v>11</v>
      </c>
      <c r="B4" s="4"/>
      <c r="C4" s="4"/>
      <c r="D4" s="91"/>
      <c r="E4" s="91" t="s">
        <v>105</v>
      </c>
    </row>
    <row r="5" spans="1:5" ht="12" customHeight="1" x14ac:dyDescent="0.25">
      <c r="A5" s="40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5" t="s">
        <v>44</v>
      </c>
      <c r="B7" s="55"/>
      <c r="C7" s="55"/>
      <c r="D7" s="55"/>
      <c r="E7" s="55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45</v>
      </c>
      <c r="B9" s="42"/>
      <c r="C9" s="42"/>
      <c r="D9" s="42"/>
      <c r="E9" s="42"/>
    </row>
    <row r="10" spans="1:5" x14ac:dyDescent="0.25">
      <c r="A10" s="56" t="s">
        <v>26</v>
      </c>
      <c r="B10" s="56"/>
      <c r="C10" s="56"/>
      <c r="D10" s="56"/>
      <c r="E10" s="56"/>
    </row>
    <row r="11" spans="1:5" ht="30.75" customHeight="1" x14ac:dyDescent="0.25">
      <c r="A11" s="42" t="s">
        <v>46</v>
      </c>
      <c r="B11" s="42"/>
      <c r="C11" s="42"/>
      <c r="D11" s="42"/>
      <c r="E11" s="42"/>
    </row>
    <row r="12" spans="1:5" x14ac:dyDescent="0.25">
      <c r="A12" s="46" t="s">
        <v>12</v>
      </c>
      <c r="B12" s="47"/>
      <c r="C12" s="47"/>
      <c r="D12" s="47"/>
      <c r="E12" s="47"/>
    </row>
    <row r="13" spans="1:5" x14ac:dyDescent="0.25">
      <c r="A13" s="42" t="s">
        <v>19</v>
      </c>
      <c r="B13" s="42"/>
      <c r="C13" s="42"/>
      <c r="D13" s="42"/>
      <c r="E13" s="42"/>
    </row>
    <row r="14" spans="1:5" x14ac:dyDescent="0.25">
      <c r="A14" s="46" t="s">
        <v>2</v>
      </c>
      <c r="B14" s="47"/>
      <c r="C14" s="47"/>
      <c r="D14" s="47"/>
      <c r="E14" s="47"/>
    </row>
    <row r="15" spans="1:5" x14ac:dyDescent="0.25">
      <c r="A15" s="42" t="s">
        <v>55</v>
      </c>
      <c r="B15" s="42"/>
      <c r="C15" s="42"/>
      <c r="D15" s="42"/>
      <c r="E15" s="42"/>
    </row>
    <row r="16" spans="1:5" x14ac:dyDescent="0.25">
      <c r="A16" s="46" t="s">
        <v>13</v>
      </c>
      <c r="B16" s="47"/>
      <c r="C16" s="47"/>
      <c r="D16" s="47"/>
      <c r="E16" s="47"/>
    </row>
    <row r="17" spans="1:7" ht="30" customHeight="1" x14ac:dyDescent="0.25">
      <c r="A17" s="42" t="s">
        <v>14</v>
      </c>
      <c r="B17" s="42"/>
      <c r="C17" s="42"/>
      <c r="D17" s="42"/>
      <c r="E17" s="42"/>
    </row>
    <row r="18" spans="1:7" ht="62.25" customHeight="1" x14ac:dyDescent="0.25">
      <c r="A18" s="42" t="s">
        <v>51</v>
      </c>
      <c r="B18" s="42"/>
      <c r="C18" s="42"/>
      <c r="D18" s="42"/>
      <c r="E18" s="42"/>
    </row>
    <row r="19" spans="1:7" ht="29.25" customHeight="1" x14ac:dyDescent="0.25">
      <c r="A19" s="48" t="s">
        <v>50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2797.2</v>
      </c>
      <c r="G20" s="2">
        <v>3</v>
      </c>
    </row>
    <row r="21" spans="1:7" ht="114.75" x14ac:dyDescent="0.25">
      <c r="A21" s="8" t="s">
        <v>27</v>
      </c>
      <c r="B21" s="8" t="s">
        <v>8</v>
      </c>
      <c r="C21" s="8" t="s">
        <v>3</v>
      </c>
      <c r="D21" s="8" t="s">
        <v>28</v>
      </c>
      <c r="E21" s="8" t="s">
        <v>7</v>
      </c>
    </row>
    <row r="22" spans="1:7" ht="38.25" x14ac:dyDescent="0.25">
      <c r="A22" s="6" t="s">
        <v>36</v>
      </c>
      <c r="B22" s="8" t="s">
        <v>34</v>
      </c>
      <c r="C22" s="3" t="s">
        <v>4</v>
      </c>
      <c r="D22" s="3">
        <v>15.51</v>
      </c>
      <c r="E22" s="7">
        <f>D22*F20*G20</f>
        <v>130153.716</v>
      </c>
      <c r="G22" s="17"/>
    </row>
    <row r="23" spans="1:7" x14ac:dyDescent="0.25">
      <c r="A23" s="6" t="s">
        <v>31</v>
      </c>
      <c r="B23" s="8" t="s">
        <v>20</v>
      </c>
      <c r="C23" s="3" t="s">
        <v>4</v>
      </c>
      <c r="D23" s="3">
        <v>6.06</v>
      </c>
      <c r="E23" s="7">
        <f>D23*F20*G20</f>
        <v>50853.095999999998</v>
      </c>
      <c r="G23" s="17"/>
    </row>
    <row r="24" spans="1:7" ht="30" x14ac:dyDescent="0.25">
      <c r="A24" s="6" t="s">
        <v>38</v>
      </c>
      <c r="B24" s="8" t="s">
        <v>106</v>
      </c>
      <c r="C24" s="3" t="s">
        <v>39</v>
      </c>
      <c r="D24" s="3"/>
      <c r="E24" s="7">
        <v>0</v>
      </c>
      <c r="G24" s="17"/>
    </row>
    <row r="25" spans="1:7" x14ac:dyDescent="0.25">
      <c r="A25" s="6" t="s">
        <v>41</v>
      </c>
      <c r="B25" s="8" t="s">
        <v>106</v>
      </c>
      <c r="C25" s="3" t="s">
        <v>22</v>
      </c>
      <c r="D25" s="3"/>
      <c r="E25" s="18">
        <v>0</v>
      </c>
      <c r="G25" s="17"/>
    </row>
    <row r="26" spans="1:7" x14ac:dyDescent="0.25">
      <c r="A26" s="6" t="s">
        <v>43</v>
      </c>
      <c r="B26" s="8" t="s">
        <v>106</v>
      </c>
      <c r="C26" s="3" t="s">
        <v>22</v>
      </c>
      <c r="D26" s="3"/>
      <c r="E26" s="18">
        <v>6027.16</v>
      </c>
      <c r="G26" s="17"/>
    </row>
    <row r="27" spans="1:7" x14ac:dyDescent="0.25">
      <c r="A27" s="6" t="s">
        <v>40</v>
      </c>
      <c r="B27" s="8" t="s">
        <v>106</v>
      </c>
      <c r="C27" s="3" t="s">
        <v>22</v>
      </c>
      <c r="D27" s="3"/>
      <c r="E27" s="18">
        <v>3849.86</v>
      </c>
      <c r="G27" s="17"/>
    </row>
    <row r="28" spans="1:7" x14ac:dyDescent="0.25">
      <c r="A28" s="6" t="s">
        <v>42</v>
      </c>
      <c r="B28" s="8" t="s">
        <v>106</v>
      </c>
      <c r="C28" s="3" t="s">
        <v>22</v>
      </c>
      <c r="D28" s="3"/>
      <c r="E28" s="18">
        <v>6586.3</v>
      </c>
      <c r="G28" s="17"/>
    </row>
    <row r="29" spans="1:7" x14ac:dyDescent="0.25">
      <c r="A29" s="6" t="s">
        <v>21</v>
      </c>
      <c r="B29" s="8" t="s">
        <v>106</v>
      </c>
      <c r="C29" s="3" t="s">
        <v>22</v>
      </c>
      <c r="D29" s="3"/>
      <c r="E29" s="18">
        <v>20340.88</v>
      </c>
      <c r="G29" s="17"/>
    </row>
    <row r="30" spans="1:7" ht="30" x14ac:dyDescent="0.25">
      <c r="A30" s="6" t="s">
        <v>111</v>
      </c>
      <c r="B30" s="8" t="s">
        <v>108</v>
      </c>
      <c r="C30" s="3" t="s">
        <v>52</v>
      </c>
      <c r="D30" s="92">
        <f>26+16</f>
        <v>42</v>
      </c>
      <c r="E30" s="18">
        <f>D30*260.07</f>
        <v>10922.94</v>
      </c>
      <c r="G30" s="17"/>
    </row>
    <row r="31" spans="1:7" ht="30" x14ac:dyDescent="0.25">
      <c r="A31" s="6" t="s">
        <v>112</v>
      </c>
      <c r="B31" s="8" t="s">
        <v>108</v>
      </c>
      <c r="C31" s="3" t="s">
        <v>52</v>
      </c>
      <c r="D31" s="93">
        <v>30</v>
      </c>
      <c r="E31" s="18">
        <f t="shared" ref="E31:E33" si="0">D31*260.07</f>
        <v>7802.0999999999995</v>
      </c>
      <c r="G31" s="17"/>
    </row>
    <row r="32" spans="1:7" ht="30" x14ac:dyDescent="0.25">
      <c r="A32" s="6" t="s">
        <v>107</v>
      </c>
      <c r="B32" s="8" t="s">
        <v>109</v>
      </c>
      <c r="C32" s="3" t="s">
        <v>52</v>
      </c>
      <c r="D32" s="93">
        <v>8</v>
      </c>
      <c r="E32" s="18">
        <f t="shared" si="0"/>
        <v>2080.56</v>
      </c>
      <c r="G32" s="17"/>
    </row>
    <row r="33" spans="1:7" ht="30" x14ac:dyDescent="0.25">
      <c r="A33" s="6" t="s">
        <v>113</v>
      </c>
      <c r="B33" s="8" t="s">
        <v>110</v>
      </c>
      <c r="C33" s="3" t="s">
        <v>52</v>
      </c>
      <c r="D33" s="93">
        <v>8</v>
      </c>
      <c r="E33" s="18">
        <f t="shared" si="0"/>
        <v>2080.56</v>
      </c>
      <c r="G33" s="17"/>
    </row>
    <row r="34" spans="1:7" x14ac:dyDescent="0.25">
      <c r="A34" s="21"/>
      <c r="B34" s="8"/>
      <c r="C34" s="22"/>
      <c r="D34" s="20"/>
      <c r="E34" s="7"/>
      <c r="G34" s="17"/>
    </row>
    <row r="35" spans="1:7" s="13" customFormat="1" ht="14.25" x14ac:dyDescent="0.2">
      <c r="A35" s="9" t="s">
        <v>23</v>
      </c>
      <c r="B35" s="10"/>
      <c r="C35" s="11"/>
      <c r="D35" s="11"/>
      <c r="E35" s="12">
        <f>SUM(E22:E34)</f>
        <v>240697.17199999999</v>
      </c>
    </row>
    <row r="37" spans="1:7" ht="29.25" customHeight="1" x14ac:dyDescent="0.25">
      <c r="A37" s="49" t="s">
        <v>114</v>
      </c>
      <c r="B37" s="49"/>
      <c r="C37" s="49"/>
      <c r="D37" s="49"/>
      <c r="E37" s="49"/>
    </row>
    <row r="38" spans="1:7" ht="29.25" customHeight="1" x14ac:dyDescent="0.25">
      <c r="A38" s="42" t="s">
        <v>18</v>
      </c>
      <c r="B38" s="42"/>
      <c r="C38" s="42"/>
      <c r="D38" s="42"/>
      <c r="E38" s="42"/>
    </row>
    <row r="39" spans="1:7" x14ac:dyDescent="0.25">
      <c r="A39" s="42" t="s">
        <v>17</v>
      </c>
      <c r="B39" s="42"/>
      <c r="C39" s="42"/>
      <c r="D39" s="42"/>
      <c r="E39" s="42"/>
    </row>
    <row r="40" spans="1:7" ht="29.25" customHeight="1" x14ac:dyDescent="0.25">
      <c r="A40" s="42" t="s">
        <v>24</v>
      </c>
      <c r="B40" s="42"/>
      <c r="C40" s="42"/>
      <c r="D40" s="42"/>
      <c r="E40" s="42"/>
    </row>
    <row r="41" spans="1:7" ht="29.25" customHeight="1" x14ac:dyDescent="0.25">
      <c r="A41" s="38"/>
      <c r="B41" s="38"/>
      <c r="C41" s="38"/>
      <c r="D41" s="38"/>
      <c r="E41" s="38"/>
    </row>
    <row r="42" spans="1:7" x14ac:dyDescent="0.25">
      <c r="A42" s="45" t="s">
        <v>5</v>
      </c>
      <c r="B42" s="45"/>
      <c r="C42" s="45"/>
      <c r="D42" s="45"/>
      <c r="E42" s="45"/>
    </row>
    <row r="43" spans="1:7" x14ac:dyDescent="0.25">
      <c r="A43" s="42" t="s">
        <v>15</v>
      </c>
      <c r="B43" s="42"/>
      <c r="C43" s="42"/>
      <c r="D43" s="42"/>
      <c r="E43" s="42"/>
    </row>
    <row r="44" spans="1:7" ht="12" customHeight="1" x14ac:dyDescent="0.25">
      <c r="A44" s="43" t="s">
        <v>64</v>
      </c>
      <c r="B44" s="43"/>
      <c r="C44" s="43"/>
      <c r="D44" s="43"/>
      <c r="E44" s="43"/>
    </row>
    <row r="45" spans="1:7" x14ac:dyDescent="0.25">
      <c r="B45" s="44" t="s">
        <v>16</v>
      </c>
      <c r="C45" s="44"/>
      <c r="D45" s="44"/>
      <c r="E45" s="5" t="s">
        <v>6</v>
      </c>
    </row>
    <row r="46" spans="1:7" x14ac:dyDescent="0.25">
      <c r="A46" s="39"/>
      <c r="B46" s="39"/>
      <c r="C46" s="39"/>
      <c r="D46" s="39"/>
      <c r="E46" s="39"/>
    </row>
    <row r="47" spans="1:7" ht="14.25" customHeight="1" x14ac:dyDescent="0.25">
      <c r="A47" s="43" t="s">
        <v>47</v>
      </c>
      <c r="B47" s="43"/>
      <c r="C47" s="43"/>
      <c r="D47" s="43"/>
      <c r="E47" s="43"/>
    </row>
    <row r="48" spans="1:7" x14ac:dyDescent="0.25">
      <c r="B48" s="44" t="s">
        <v>16</v>
      </c>
      <c r="C48" s="44"/>
      <c r="D48" s="44"/>
      <c r="E48" s="5" t="s">
        <v>6</v>
      </c>
    </row>
    <row r="49" spans="1:2" x14ac:dyDescent="0.25">
      <c r="A49" s="2" t="s">
        <v>49</v>
      </c>
    </row>
    <row r="50" spans="1:2" x14ac:dyDescent="0.25">
      <c r="A50" s="13" t="s">
        <v>25</v>
      </c>
    </row>
    <row r="51" spans="1:2" x14ac:dyDescent="0.25">
      <c r="A51" s="2" t="s">
        <v>33</v>
      </c>
      <c r="B51" s="14">
        <f>'3кв'!B54</f>
        <v>-20450.35799999992</v>
      </c>
    </row>
    <row r="52" spans="1:2" x14ac:dyDescent="0.25">
      <c r="A52" s="41" t="s">
        <v>115</v>
      </c>
      <c r="B52" s="15"/>
    </row>
    <row r="53" spans="1:2" x14ac:dyDescent="0.25">
      <c r="A53" s="2" t="s">
        <v>30</v>
      </c>
      <c r="B53" s="15">
        <v>231911.25</v>
      </c>
    </row>
    <row r="54" spans="1:2" x14ac:dyDescent="0.25">
      <c r="A54" s="2" t="s">
        <v>37</v>
      </c>
      <c r="B54" s="15">
        <f>350*3</f>
        <v>1050</v>
      </c>
    </row>
    <row r="55" spans="1:2" x14ac:dyDescent="0.25">
      <c r="A55" s="2" t="s">
        <v>48</v>
      </c>
      <c r="B55" s="15">
        <f>300*3</f>
        <v>900</v>
      </c>
    </row>
    <row r="56" spans="1:2" x14ac:dyDescent="0.25">
      <c r="A56" s="2" t="s">
        <v>35</v>
      </c>
      <c r="B56" s="15">
        <f>3*330</f>
        <v>990</v>
      </c>
    </row>
    <row r="57" spans="1:2" x14ac:dyDescent="0.25">
      <c r="A57" s="2" t="s">
        <v>29</v>
      </c>
      <c r="B57" s="15">
        <f>E35</f>
        <v>240697.17199999999</v>
      </c>
    </row>
    <row r="58" spans="1:2" x14ac:dyDescent="0.25">
      <c r="A58" s="16" t="s">
        <v>32</v>
      </c>
      <c r="B58" s="14">
        <f>B51+B53+B54+B56+B55-B57</f>
        <v>-26296.279999999912</v>
      </c>
    </row>
  </sheetData>
  <mergeCells count="28">
    <mergeCell ref="A43:E43"/>
    <mergeCell ref="A44:E44"/>
    <mergeCell ref="B45:D45"/>
    <mergeCell ref="A47:E47"/>
    <mergeCell ref="B48:D48"/>
    <mergeCell ref="A20:E20"/>
    <mergeCell ref="A37:E37"/>
    <mergeCell ref="A38:E38"/>
    <mergeCell ref="A39:E39"/>
    <mergeCell ref="A40:E40"/>
    <mergeCell ref="A42:E4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topLeftCell="A17" zoomScaleSheetLayoutView="100" workbookViewId="0">
      <selection activeCell="F27" sqref="F27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57" t="s">
        <v>79</v>
      </c>
      <c r="B1" s="57"/>
      <c r="C1" s="57"/>
      <c r="D1" s="58"/>
    </row>
    <row r="2" spans="1:4" ht="15.75" x14ac:dyDescent="0.25">
      <c r="A2" s="59" t="s">
        <v>80</v>
      </c>
      <c r="B2" s="59"/>
      <c r="C2" s="59"/>
      <c r="D2" s="60"/>
    </row>
    <row r="3" spans="1:4" ht="15.75" x14ac:dyDescent="0.25">
      <c r="A3" s="59" t="s">
        <v>81</v>
      </c>
      <c r="B3" s="59"/>
      <c r="C3" s="59"/>
      <c r="D3" s="60"/>
    </row>
    <row r="4" spans="1:4" ht="15.75" x14ac:dyDescent="0.25">
      <c r="A4" s="57" t="s">
        <v>103</v>
      </c>
      <c r="B4" s="57"/>
      <c r="C4" s="57"/>
      <c r="D4" s="58"/>
    </row>
    <row r="5" spans="1:4" ht="15.75" x14ac:dyDescent="0.25">
      <c r="A5" s="61"/>
      <c r="B5" s="61"/>
      <c r="C5" s="61"/>
      <c r="D5" s="1"/>
    </row>
    <row r="6" spans="1:4" ht="15.75" x14ac:dyDescent="0.25">
      <c r="A6" s="60"/>
      <c r="B6" s="62" t="s">
        <v>82</v>
      </c>
      <c r="C6" s="63">
        <f>'1кв'!B51</f>
        <v>-81455.929999999993</v>
      </c>
      <c r="D6" s="64"/>
    </row>
    <row r="7" spans="1:4" ht="15.75" x14ac:dyDescent="0.25">
      <c r="A7" s="65" t="s">
        <v>83</v>
      </c>
      <c r="B7" s="62" t="s">
        <v>116</v>
      </c>
      <c r="C7" s="63"/>
      <c r="D7" s="64"/>
    </row>
    <row r="8" spans="1:4" ht="15.75" x14ac:dyDescent="0.25">
      <c r="A8" s="60"/>
      <c r="B8" s="66" t="s">
        <v>84</v>
      </c>
      <c r="C8" s="63"/>
      <c r="D8" s="64"/>
    </row>
    <row r="9" spans="1:4" ht="15.75" x14ac:dyDescent="0.25">
      <c r="A9" s="60"/>
      <c r="B9" s="6" t="s">
        <v>119</v>
      </c>
      <c r="C9" s="63"/>
      <c r="D9" s="64"/>
    </row>
    <row r="10" spans="1:4" ht="15.75" x14ac:dyDescent="0.25">
      <c r="A10" s="60"/>
      <c r="B10" s="6" t="s">
        <v>120</v>
      </c>
      <c r="C10" s="63"/>
      <c r="D10" s="64"/>
    </row>
    <row r="11" spans="1:4" ht="15.75" x14ac:dyDescent="0.25">
      <c r="A11" s="60"/>
      <c r="B11" s="6" t="s">
        <v>118</v>
      </c>
      <c r="C11" s="63"/>
      <c r="D11" s="64"/>
    </row>
    <row r="12" spans="1:4" ht="15.75" x14ac:dyDescent="0.25">
      <c r="A12" s="60"/>
      <c r="B12" s="6" t="s">
        <v>117</v>
      </c>
      <c r="C12" s="63"/>
      <c r="D12" s="64"/>
    </row>
    <row r="13" spans="1:4" ht="15.75" x14ac:dyDescent="0.25">
      <c r="B13" s="67" t="s">
        <v>85</v>
      </c>
      <c r="C13" s="68">
        <f>'1кв'!B53+'2кв'!B50+'3кв'!B49+'4кв'!B53</f>
        <v>928737.5</v>
      </c>
      <c r="D13" s="69"/>
    </row>
    <row r="14" spans="1:4" ht="30" x14ac:dyDescent="0.25">
      <c r="B14" s="70" t="s">
        <v>86</v>
      </c>
      <c r="C14" s="68">
        <f>'1кв'!B54+'2кв'!B51+'3кв'!B50+'4кв'!B54</f>
        <v>4200</v>
      </c>
      <c r="D14" s="69"/>
    </row>
    <row r="15" spans="1:4" ht="30" x14ac:dyDescent="0.25">
      <c r="A15" s="65"/>
      <c r="B15" s="70" t="s">
        <v>87</v>
      </c>
      <c r="C15" s="68">
        <f>'1кв'!B55+'2кв'!B52+'3кв'!B51+'4кв'!B55</f>
        <v>3600</v>
      </c>
      <c r="D15" s="69"/>
    </row>
    <row r="16" spans="1:4" ht="30" x14ac:dyDescent="0.25">
      <c r="B16" s="70" t="s">
        <v>88</v>
      </c>
      <c r="C16" s="68">
        <f>'1кв'!B56+'2кв'!B53+'3кв'!B52+'4кв'!B56</f>
        <v>3960</v>
      </c>
      <c r="D16" s="69"/>
    </row>
    <row r="17" spans="1:5" ht="15.75" x14ac:dyDescent="0.25">
      <c r="A17" s="71"/>
      <c r="B17" s="67" t="s">
        <v>89</v>
      </c>
      <c r="C17" s="72">
        <f>SUM(C13:C16)</f>
        <v>940497.5</v>
      </c>
      <c r="D17" s="64"/>
    </row>
    <row r="18" spans="1:5" ht="15.75" x14ac:dyDescent="0.25">
      <c r="A18" s="1"/>
      <c r="B18" s="73"/>
      <c r="C18" s="73"/>
      <c r="D18" s="74"/>
    </row>
    <row r="19" spans="1:5" ht="15.75" x14ac:dyDescent="0.25">
      <c r="A19" s="75" t="s">
        <v>90</v>
      </c>
      <c r="B19" s="76" t="s">
        <v>36</v>
      </c>
      <c r="C19" s="77">
        <f>'1кв'!E22+'2кв'!E22+'3кв'!E22+'4кв'!E22</f>
        <v>492922.58399999997</v>
      </c>
      <c r="D19" s="74"/>
    </row>
    <row r="20" spans="1:5" ht="15.75" x14ac:dyDescent="0.25">
      <c r="A20" s="75"/>
      <c r="B20" s="78" t="s">
        <v>31</v>
      </c>
      <c r="C20" s="77">
        <f>'1кв'!E23+'2кв'!E23+'3кв'!E23+'4кв'!E23</f>
        <v>192671.13599999997</v>
      </c>
      <c r="D20" s="74"/>
    </row>
    <row r="21" spans="1:5" ht="15.75" x14ac:dyDescent="0.25">
      <c r="A21" s="75"/>
      <c r="B21" s="78" t="s">
        <v>38</v>
      </c>
      <c r="C21" s="77">
        <f>'1кв'!E24+'2кв'!E24+'3кв'!E24+'4кв'!E24</f>
        <v>0</v>
      </c>
      <c r="D21" s="74"/>
    </row>
    <row r="22" spans="1:5" ht="15.75" x14ac:dyDescent="0.25">
      <c r="A22" s="75"/>
      <c r="B22" s="6" t="s">
        <v>41</v>
      </c>
      <c r="C22" s="77">
        <f>'1кв'!E25+'2кв'!E25+'3кв'!E25+'4кв'!E25</f>
        <v>67818.509999999995</v>
      </c>
      <c r="D22" s="74"/>
    </row>
    <row r="23" spans="1:5" ht="15.75" x14ac:dyDescent="0.25">
      <c r="A23" s="75"/>
      <c r="B23" s="6" t="s">
        <v>43</v>
      </c>
      <c r="C23" s="77">
        <f>'1кв'!E26+'2кв'!E26+'3кв'!E26+'4кв'!E26</f>
        <v>51296.37000000001</v>
      </c>
      <c r="D23" s="74"/>
    </row>
    <row r="24" spans="1:5" ht="15.75" x14ac:dyDescent="0.25">
      <c r="A24" s="75"/>
      <c r="B24" s="6" t="s">
        <v>40</v>
      </c>
      <c r="C24" s="77">
        <f>'1кв'!E27+'2кв'!E27+'3кв'!E27+'4кв'!E27</f>
        <v>22095.86</v>
      </c>
      <c r="D24" s="74"/>
    </row>
    <row r="25" spans="1:5" ht="15.75" x14ac:dyDescent="0.25">
      <c r="A25" s="75"/>
      <c r="B25" s="6" t="s">
        <v>42</v>
      </c>
      <c r="C25" s="77">
        <f>'1кв'!E28+'2кв'!E28+'3кв'!E28+'4кв'!E28</f>
        <v>24725.3</v>
      </c>
      <c r="D25" s="74"/>
    </row>
    <row r="26" spans="1:5" ht="15.75" x14ac:dyDescent="0.25">
      <c r="A26" s="1"/>
      <c r="B26" s="6" t="s">
        <v>21</v>
      </c>
      <c r="C26" s="77">
        <f>'1кв'!E29+'2кв'!E29+'3кв'!E29+'4кв'!E29</f>
        <v>22550.15</v>
      </c>
      <c r="D26" s="74">
        <f>C26--4927.78</f>
        <v>27477.93</v>
      </c>
      <c r="E26" s="79"/>
    </row>
    <row r="27" spans="1:5" ht="15.75" x14ac:dyDescent="0.25">
      <c r="A27" s="1"/>
      <c r="B27" s="94" t="s">
        <v>61</v>
      </c>
      <c r="C27" s="77">
        <f>'1кв'!E30</f>
        <v>-30489.48</v>
      </c>
      <c r="D27" s="74"/>
      <c r="E27" s="79"/>
    </row>
    <row r="28" spans="1:5" ht="30" x14ac:dyDescent="0.25">
      <c r="A28" s="1"/>
      <c r="B28" s="94" t="s">
        <v>62</v>
      </c>
      <c r="C28" s="77">
        <f>'1кв'!E31</f>
        <v>-21308.89</v>
      </c>
      <c r="D28" s="74"/>
      <c r="E28" s="79"/>
    </row>
    <row r="29" spans="1:5" ht="15.75" x14ac:dyDescent="0.25">
      <c r="A29" s="75"/>
      <c r="B29" s="80" t="s">
        <v>121</v>
      </c>
      <c r="C29" s="77">
        <f>'1кв'!E32+'1кв'!E33+'4кв'!E30+'4кв'!E31+'4кв'!E32+'4кв'!E33</f>
        <v>24065.910000000003</v>
      </c>
      <c r="D29" s="74"/>
    </row>
    <row r="30" spans="1:5" ht="15.75" x14ac:dyDescent="0.25">
      <c r="A30" s="75"/>
      <c r="B30" s="81" t="s">
        <v>91</v>
      </c>
      <c r="C30" s="77">
        <f>SUM(C32:C33)</f>
        <v>38990.400000000001</v>
      </c>
      <c r="D30" s="74"/>
    </row>
    <row r="31" spans="1:5" ht="15.75" x14ac:dyDescent="0.25">
      <c r="A31" s="75"/>
      <c r="B31" s="66" t="s">
        <v>84</v>
      </c>
      <c r="C31" s="77"/>
      <c r="D31" s="74"/>
    </row>
    <row r="32" spans="1:5" ht="15.75" x14ac:dyDescent="0.25">
      <c r="A32" s="75"/>
      <c r="B32" s="21" t="s">
        <v>122</v>
      </c>
      <c r="C32" s="77">
        <f>'2кв'!E30</f>
        <v>38990.400000000001</v>
      </c>
      <c r="D32" s="74"/>
    </row>
    <row r="33" spans="1:5" ht="15.75" x14ac:dyDescent="0.25">
      <c r="A33" s="75"/>
      <c r="B33" s="21"/>
      <c r="C33" s="77"/>
      <c r="D33" s="74"/>
    </row>
    <row r="34" spans="1:5" ht="15.75" x14ac:dyDescent="0.25">
      <c r="A34" s="1"/>
      <c r="B34" s="82" t="s">
        <v>92</v>
      </c>
      <c r="C34" s="83">
        <f>SUM(C19:C30)</f>
        <v>885337.85000000009</v>
      </c>
      <c r="D34" s="74"/>
      <c r="E34" s="79"/>
    </row>
    <row r="35" spans="1:5" ht="15.75" x14ac:dyDescent="0.25">
      <c r="A35" s="1"/>
      <c r="B35" s="84" t="s">
        <v>93</v>
      </c>
      <c r="C35" s="85">
        <f>C6+C17-C34</f>
        <v>-26296.280000000028</v>
      </c>
      <c r="D35" s="74"/>
    </row>
    <row r="36" spans="1:5" ht="15.75" x14ac:dyDescent="0.25">
      <c r="A36" s="1"/>
      <c r="B36" s="65"/>
      <c r="C36" s="65"/>
      <c r="D36" s="74"/>
    </row>
    <row r="37" spans="1:5" ht="15.75" x14ac:dyDescent="0.25">
      <c r="A37" s="1"/>
      <c r="B37" s="86" t="s">
        <v>94</v>
      </c>
      <c r="C37" s="86"/>
      <c r="D37" s="74"/>
    </row>
    <row r="38" spans="1:5" ht="15.75" x14ac:dyDescent="0.25">
      <c r="A38" s="1"/>
      <c r="B38" s="86" t="s">
        <v>95</v>
      </c>
      <c r="C38" s="87">
        <v>73927.42</v>
      </c>
      <c r="D38" s="74"/>
    </row>
    <row r="39" spans="1:5" ht="15.75" x14ac:dyDescent="0.25">
      <c r="A39" s="1"/>
      <c r="B39" s="88" t="s">
        <v>96</v>
      </c>
      <c r="C39" s="89">
        <v>71108.13</v>
      </c>
      <c r="D39" s="74"/>
    </row>
    <row r="40" spans="1:5" ht="15.75" x14ac:dyDescent="0.25">
      <c r="A40" s="1"/>
      <c r="B40" s="86" t="s">
        <v>97</v>
      </c>
      <c r="C40" s="90">
        <f>C39-C38</f>
        <v>-2819.2899999999936</v>
      </c>
      <c r="D40" s="74"/>
    </row>
    <row r="41" spans="1:5" ht="15.75" x14ac:dyDescent="0.25">
      <c r="A41" s="1"/>
      <c r="B41" s="65"/>
      <c r="C41" s="65"/>
      <c r="D41" s="74"/>
    </row>
    <row r="42" spans="1:5" ht="15.75" x14ac:dyDescent="0.25">
      <c r="A42" s="1"/>
      <c r="B42" s="65"/>
      <c r="C42" s="65"/>
      <c r="D42" s="74"/>
    </row>
    <row r="43" spans="1:5" ht="15.75" x14ac:dyDescent="0.25">
      <c r="A43" s="1"/>
      <c r="B43" s="65"/>
      <c r="C43" s="65"/>
      <c r="D43" s="74"/>
    </row>
    <row r="44" spans="1:5" ht="15.75" x14ac:dyDescent="0.25">
      <c r="A44" s="1" t="s">
        <v>98</v>
      </c>
      <c r="B44" s="65" t="s">
        <v>99</v>
      </c>
      <c r="C44" s="65"/>
      <c r="D44" s="74"/>
    </row>
    <row r="45" spans="1:5" ht="15.75" x14ac:dyDescent="0.25">
      <c r="A45" s="1"/>
      <c r="B45" s="65" t="s">
        <v>100</v>
      </c>
      <c r="C45" s="65"/>
      <c r="D45" s="74"/>
    </row>
    <row r="46" spans="1:5" ht="15.75" x14ac:dyDescent="0.25">
      <c r="A46" s="1"/>
      <c r="B46" s="65" t="s">
        <v>101</v>
      </c>
      <c r="C46" s="65"/>
      <c r="D46" s="74"/>
    </row>
    <row r="47" spans="1:5" ht="15.75" x14ac:dyDescent="0.25">
      <c r="A47" s="1"/>
      <c r="B47" s="65"/>
      <c r="C47" s="65"/>
      <c r="D47" s="74"/>
    </row>
    <row r="48" spans="1:5" ht="15.75" x14ac:dyDescent="0.25">
      <c r="A48" s="1"/>
      <c r="B48" s="65"/>
      <c r="C48" s="65"/>
      <c r="D48" s="74"/>
    </row>
    <row r="49" spans="1:4" ht="15.75" x14ac:dyDescent="0.25">
      <c r="A49" s="1"/>
      <c r="B49" s="65" t="s">
        <v>102</v>
      </c>
      <c r="C49" s="65"/>
      <c r="D49" s="74"/>
    </row>
    <row r="50" spans="1:4" ht="15.75" x14ac:dyDescent="0.25">
      <c r="A50" s="1"/>
      <c r="B50" s="65"/>
      <c r="C50" s="65"/>
      <c r="D50" s="74"/>
    </row>
    <row r="51" spans="1:4" ht="15.75" x14ac:dyDescent="0.25">
      <c r="A51" s="1"/>
      <c r="B51" s="65"/>
      <c r="C51" s="65"/>
      <c r="D51" s="74"/>
    </row>
  </sheetData>
  <mergeCells count="6">
    <mergeCell ref="A1:C1"/>
    <mergeCell ref="A2:C2"/>
    <mergeCell ref="A3:C3"/>
    <mergeCell ref="A4:C4"/>
    <mergeCell ref="A5:C5"/>
    <mergeCell ref="B18:C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2024-02-21T13:05:49Z</dcterms:modified>
</cp:coreProperties>
</file>